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4.29.23.147\kevin_website\UserFilesShared\DATA_ACQUISITION\mts\me336\2021-2022\"/>
    </mc:Choice>
  </mc:AlternateContent>
  <bookViews>
    <workbookView xWindow="0" yWindow="0" windowWidth="26295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24" i="1"/>
  <c r="F7" i="1" l="1"/>
  <c r="F73" i="1" l="1"/>
  <c r="F78" i="1" l="1"/>
  <c r="F66" i="1" l="1"/>
  <c r="K6" i="1" l="1"/>
  <c r="J87" i="1"/>
  <c r="C85" i="1"/>
  <c r="K84" i="1"/>
  <c r="M84" i="1" s="1"/>
  <c r="C84" i="1"/>
  <c r="J81" i="1"/>
  <c r="C79" i="1"/>
  <c r="K78" i="1"/>
  <c r="M78" i="1" s="1"/>
  <c r="C78" i="1"/>
  <c r="J75" i="1"/>
  <c r="C73" i="1"/>
  <c r="K72" i="1"/>
  <c r="M72" i="1" s="1"/>
  <c r="C72" i="1"/>
  <c r="J69" i="1"/>
  <c r="C67" i="1"/>
  <c r="K66" i="1"/>
  <c r="M66" i="1" s="1"/>
  <c r="C66" i="1"/>
  <c r="J63" i="1"/>
  <c r="C61" i="1"/>
  <c r="K60" i="1"/>
  <c r="M60" i="1" s="1"/>
  <c r="C60" i="1"/>
  <c r="K54" i="1"/>
  <c r="K42" i="1"/>
  <c r="K36" i="1"/>
  <c r="J9" i="1"/>
  <c r="J57" i="1" l="1"/>
  <c r="J45" i="1"/>
  <c r="J39" i="1"/>
  <c r="J21" i="1"/>
  <c r="J33" i="1"/>
  <c r="J15" i="1"/>
  <c r="J51" i="1"/>
  <c r="J27" i="1" l="1"/>
  <c r="M54" i="1" l="1"/>
  <c r="K48" i="1"/>
  <c r="C54" i="1" l="1"/>
  <c r="C55" i="1"/>
  <c r="M6" i="1"/>
  <c r="C6" i="1" s="1"/>
  <c r="K12" i="1"/>
  <c r="M12" i="1" s="1"/>
  <c r="K18" i="1"/>
  <c r="M18" i="1" s="1"/>
  <c r="K24" i="1"/>
  <c r="M24" i="1" s="1"/>
  <c r="K30" i="1"/>
  <c r="M30" i="1" s="1"/>
  <c r="M36" i="1"/>
  <c r="M42" i="1"/>
  <c r="M48" i="1"/>
  <c r="C12" i="1" l="1"/>
  <c r="C13" i="1"/>
  <c r="C7" i="1"/>
  <c r="C42" i="1"/>
  <c r="C43" i="1"/>
  <c r="C49" i="1"/>
  <c r="C48" i="1"/>
  <c r="C36" i="1"/>
  <c r="C37" i="1"/>
  <c r="C31" i="1"/>
  <c r="C30" i="1"/>
  <c r="C25" i="1"/>
  <c r="C24" i="1"/>
  <c r="C18" i="1"/>
  <c r="C19" i="1"/>
</calcChain>
</file>

<file path=xl/sharedStrings.xml><?xml version="1.0" encoding="utf-8"?>
<sst xmlns="http://schemas.openxmlformats.org/spreadsheetml/2006/main" count="218" uniqueCount="83">
  <si>
    <t>U</t>
  </si>
  <si>
    <t>D (-0.1875 or 3/16)</t>
  </si>
  <si>
    <r>
      <t>D</t>
    </r>
    <r>
      <rPr>
        <sz val="11"/>
        <color rgb="FF7030A0"/>
        <rFont val="Calibri"/>
        <family val="2"/>
        <scheme val="minor"/>
      </rPr>
      <t xml:space="preserve"> (-0.1875 or 3/16)</t>
    </r>
  </si>
  <si>
    <t>Measured</t>
  </si>
  <si>
    <t>MTS Test Result</t>
  </si>
  <si>
    <t>Calculated</t>
  </si>
  <si>
    <t>Entered</t>
  </si>
  <si>
    <t xml:space="preserve">Cycles
</t>
  </si>
  <si>
    <r>
      <t xml:space="preserve">Fatigue 
Stress
(Ksi)
</t>
    </r>
    <r>
      <rPr>
        <sz val="11"/>
        <color rgb="FF0070C0"/>
        <rFont val="Calibri"/>
        <family val="2"/>
      </rPr>
      <t>σ</t>
    </r>
    <r>
      <rPr>
        <sz val="11"/>
        <color rgb="FF0070C0"/>
        <rFont val="Calibri"/>
        <family val="2"/>
        <scheme val="minor"/>
      </rPr>
      <t xml:space="preserve">*% =
</t>
    </r>
  </si>
  <si>
    <r>
      <t xml:space="preserve">Tensile Cross-sectional of Test  </t>
    </r>
    <r>
      <rPr>
        <b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
(in</t>
    </r>
    <r>
      <rPr>
        <sz val="11"/>
        <color theme="1"/>
        <rFont val="Calibri"/>
        <family val="2"/>
      </rPr>
      <t xml:space="preserve">²)
</t>
    </r>
  </si>
  <si>
    <r>
      <t xml:space="preserve">Fatigue
Stress
(Ksi)
</t>
    </r>
    <r>
      <rPr>
        <sz val="11"/>
        <color rgb="FF0070C0"/>
        <rFont val="Calibri"/>
        <family val="2"/>
      </rPr>
      <t>σ</t>
    </r>
    <r>
      <rPr>
        <sz val="11"/>
        <color rgb="FF0070C0"/>
        <rFont val="Calibri"/>
        <family val="2"/>
        <scheme val="minor"/>
      </rPr>
      <t xml:space="preserve">*% =
</t>
    </r>
  </si>
  <si>
    <r>
      <t xml:space="preserve">Fatigue Cross-sectional of Test </t>
    </r>
    <r>
      <rPr>
        <b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
(in</t>
    </r>
    <r>
      <rPr>
        <sz val="11"/>
        <color theme="1"/>
        <rFont val="Calibri"/>
        <family val="2"/>
      </rPr>
      <t xml:space="preserve">²)
</t>
    </r>
  </si>
  <si>
    <r>
      <t xml:space="preserve">Fatigue Force = </t>
    </r>
    <r>
      <rPr>
        <b/>
        <sz val="11"/>
        <color theme="1"/>
        <rFont val="Calibri"/>
        <family val="2"/>
        <scheme val="minor"/>
      </rPr>
      <t>Stress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
(Kips)
</t>
    </r>
  </si>
  <si>
    <r>
      <t xml:space="preserve">Test Sample Condition:
</t>
    </r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ndamage
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amaged (Bend Negative value)
</t>
    </r>
  </si>
  <si>
    <r>
      <t xml:space="preserve">Ultimate Tensile Stress
Stress = </t>
    </r>
    <r>
      <rPr>
        <b/>
        <sz val="11"/>
        <color theme="1"/>
        <rFont val="Calibri"/>
        <family val="2"/>
        <scheme val="minor"/>
      </rPr>
      <t>Force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
(Ksi)
variable =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</rPr>
      <t>σ</t>
    </r>
  </si>
  <si>
    <r>
      <t>%  of
Ultimate Tensile
Stress
variable =</t>
    </r>
    <r>
      <rPr>
        <sz val="11"/>
        <color rgb="FF0070C0"/>
        <rFont val="Calibri"/>
        <family val="2"/>
        <scheme val="minor"/>
      </rPr>
      <t xml:space="preserve"> %</t>
    </r>
    <r>
      <rPr>
        <sz val="11"/>
        <color theme="1"/>
        <rFont val="Calibri"/>
        <family val="2"/>
        <scheme val="minor"/>
      </rPr>
      <t xml:space="preserve">
</t>
    </r>
  </si>
  <si>
    <t>Final cross-sectional Area-&gt;</t>
  </si>
  <si>
    <r>
      <t xml:space="preserve">Ultimate Tensile </t>
    </r>
    <r>
      <rPr>
        <b/>
        <sz val="11"/>
        <color theme="1"/>
        <rFont val="Calibri"/>
        <family val="2"/>
        <scheme val="minor"/>
      </rPr>
      <t>Force</t>
    </r>
    <r>
      <rPr>
        <sz val="11"/>
        <color theme="1"/>
        <rFont val="Calibri"/>
        <family val="2"/>
        <scheme val="minor"/>
      </rPr>
      <t xml:space="preserve">
(Kips)
</t>
    </r>
  </si>
  <si>
    <t>Final Cross-sectional Area-&gt;</t>
  </si>
  <si>
    <t>Fracture Final Force--------&gt;</t>
  </si>
  <si>
    <t>Fracture Final Stress-------&gt;</t>
  </si>
  <si>
    <t>Factture Final Stress-------&gt;</t>
  </si>
  <si>
    <t>Extensometer Break-------&gt;</t>
  </si>
  <si>
    <t>Compression Force----&gt;</t>
  </si>
  <si>
    <t>D  (-0.1875 or 3/16)</t>
  </si>
  <si>
    <t>Group_Date-Time
(G_M-D-Year-Time)</t>
  </si>
  <si>
    <t>Fracture Final Force---&gt;</t>
  </si>
  <si>
    <t>Fracture Final Force-----&gt;</t>
  </si>
  <si>
    <t>Fracture Final Force------&gt;</t>
  </si>
  <si>
    <t>Sample = 1018 Cold Rolled</t>
  </si>
  <si>
    <t>Type In</t>
  </si>
  <si>
    <t>L4</t>
  </si>
  <si>
    <t>L6</t>
  </si>
  <si>
    <t>−−−−→</t>
  </si>
  <si>
    <t>Middle</t>
  </si>
  <si>
    <r>
      <rPr>
        <b/>
        <sz val="11"/>
        <color theme="0" tint="-0.499984740745262"/>
        <rFont val="Calibri"/>
        <family val="2"/>
        <scheme val="minor"/>
      </rPr>
      <t>G12</t>
    </r>
    <r>
      <rPr>
        <sz val="11"/>
        <color theme="0" tint="-0.499984740745262"/>
        <rFont val="Calibri"/>
        <family val="2"/>
        <scheme val="minor"/>
      </rPr>
      <t>_01-26-2022-3_00pm_W</t>
    </r>
  </si>
  <si>
    <t>U (sample looks good-pics online)</t>
  </si>
  <si>
    <r>
      <rPr>
        <b/>
        <sz val="11"/>
        <color theme="0" tint="-0.499984740745262"/>
        <rFont val="Calibri"/>
        <family val="2"/>
        <scheme val="minor"/>
      </rPr>
      <t>G04</t>
    </r>
    <r>
      <rPr>
        <sz val="11"/>
        <color theme="0" tint="-0.499984740745262"/>
        <rFont val="Calibri"/>
        <family val="2"/>
        <scheme val="minor"/>
      </rPr>
      <t>_01-25-2022-1_00pm_T</t>
    </r>
  </si>
  <si>
    <r>
      <rPr>
        <b/>
        <sz val="11"/>
        <color theme="0" tint="-0.499984740745262"/>
        <rFont val="Calibri"/>
        <family val="2"/>
        <scheme val="minor"/>
      </rPr>
      <t>G08</t>
    </r>
    <r>
      <rPr>
        <sz val="11"/>
        <color theme="0" tint="-0.499984740745262"/>
        <rFont val="Calibri"/>
        <family val="2"/>
        <scheme val="minor"/>
      </rPr>
      <t>_01-25-2022-3_00pm_T</t>
    </r>
  </si>
  <si>
    <r>
      <rPr>
        <b/>
        <sz val="11"/>
        <color theme="0" tint="-0.499984740745262"/>
        <rFont val="Calibri"/>
        <family val="2"/>
        <scheme val="minor"/>
      </rPr>
      <t>G03</t>
    </r>
    <r>
      <rPr>
        <sz val="11"/>
        <color theme="0" tint="-0.499984740745262"/>
        <rFont val="Calibri"/>
        <family val="2"/>
        <scheme val="minor"/>
      </rPr>
      <t>_02-01-2022-1_00pm_T</t>
    </r>
  </si>
  <si>
    <r>
      <rPr>
        <b/>
        <sz val="11"/>
        <color theme="0" tint="-0.499984740745262"/>
        <rFont val="Calibri"/>
        <family val="2"/>
        <scheme val="minor"/>
      </rPr>
      <t>G07</t>
    </r>
    <r>
      <rPr>
        <sz val="11"/>
        <color theme="0" tint="-0.499984740745262"/>
        <rFont val="Calibri"/>
        <family val="2"/>
        <scheme val="minor"/>
      </rPr>
      <t>_02-01-2022-3_00pm_T</t>
    </r>
  </si>
  <si>
    <r>
      <t xml:space="preserve">Group_Date-Time
</t>
    </r>
    <r>
      <rPr>
        <b/>
        <sz val="11"/>
        <color theme="1"/>
        <rFont val="Calibri"/>
        <family val="2"/>
        <scheme val="minor"/>
      </rPr>
      <t>(G</t>
    </r>
    <r>
      <rPr>
        <sz val="11"/>
        <color theme="1"/>
        <rFont val="Calibri"/>
        <family val="2"/>
        <scheme val="minor"/>
      </rPr>
      <t xml:space="preserve">_M-D-Year-Time-Day)
</t>
    </r>
  </si>
  <si>
    <r>
      <rPr>
        <b/>
        <sz val="11"/>
        <color theme="0" tint="-0.499984740745262"/>
        <rFont val="Calibri"/>
        <family val="2"/>
        <scheme val="minor"/>
      </rPr>
      <t>G11</t>
    </r>
    <r>
      <rPr>
        <sz val="11"/>
        <color theme="0" tint="-0.499984740745262"/>
        <rFont val="Calibri"/>
        <family val="2"/>
        <scheme val="minor"/>
      </rPr>
      <t>_02-02-2022-1_00pm_W</t>
    </r>
  </si>
  <si>
    <t>U (sample looks good)</t>
  </si>
  <si>
    <r>
      <rPr>
        <b/>
        <sz val="11"/>
        <color theme="0" tint="-0.499984740745262"/>
        <rFont val="Calibri"/>
        <family val="2"/>
        <scheme val="minor"/>
      </rPr>
      <t>G02</t>
    </r>
    <r>
      <rPr>
        <sz val="11"/>
        <color theme="0" tint="-0.499984740745262"/>
        <rFont val="Calibri"/>
        <family val="2"/>
        <scheme val="minor"/>
      </rPr>
      <t>_02-08-2022-1_00pm_T</t>
    </r>
  </si>
  <si>
    <r>
      <rPr>
        <b/>
        <sz val="11"/>
        <color theme="0" tint="-0.499984740745262"/>
        <rFont val="Calibri"/>
        <family val="2"/>
        <scheme val="minor"/>
      </rPr>
      <t>G06</t>
    </r>
    <r>
      <rPr>
        <sz val="11"/>
        <color theme="0" tint="-0.499984740745262"/>
        <rFont val="Calibri"/>
        <family val="2"/>
        <scheme val="minor"/>
      </rPr>
      <t>_02-08-2022-3_00pm_T</t>
    </r>
  </si>
  <si>
    <t>−−−−→Bad Data use G2</t>
  </si>
  <si>
    <r>
      <rPr>
        <b/>
        <sz val="11"/>
        <color theme="0" tint="-0.499984740745262"/>
        <rFont val="Calibri"/>
        <family val="2"/>
        <scheme val="minor"/>
      </rPr>
      <t>G10</t>
    </r>
    <r>
      <rPr>
        <sz val="11"/>
        <color theme="0" tint="-0.499984740745262"/>
        <rFont val="Calibri"/>
        <family val="2"/>
        <scheme val="minor"/>
      </rPr>
      <t>_02-09-2022-1_00pm_W</t>
    </r>
  </si>
  <si>
    <r>
      <rPr>
        <b/>
        <sz val="11"/>
        <color theme="0" tint="-0.499984740745262"/>
        <rFont val="Calibri"/>
        <family val="2"/>
        <scheme val="minor"/>
      </rPr>
      <t>G14</t>
    </r>
    <r>
      <rPr>
        <sz val="11"/>
        <color theme="0" tint="-0.499984740745262"/>
        <rFont val="Calibri"/>
        <family val="2"/>
        <scheme val="minor"/>
      </rPr>
      <t>_02-09-2022-3_00pm_W</t>
    </r>
  </si>
  <si>
    <t>−−−−→Bad Data use G4</t>
  </si>
  <si>
    <r>
      <rPr>
        <b/>
        <sz val="11"/>
        <color theme="0" tint="-0.499984740745262"/>
        <rFont val="Calibri"/>
        <family val="2"/>
        <scheme val="minor"/>
      </rPr>
      <t>G01</t>
    </r>
    <r>
      <rPr>
        <sz val="11"/>
        <color theme="0" tint="-0.499984740745262"/>
        <rFont val="Calibri"/>
        <family val="2"/>
        <scheme val="minor"/>
      </rPr>
      <t>_02-15-2022-1_00pm_T</t>
    </r>
  </si>
  <si>
    <r>
      <rPr>
        <b/>
        <sz val="11"/>
        <color theme="0" tint="-0.499984740745262"/>
        <rFont val="Calibri"/>
        <family val="2"/>
        <scheme val="minor"/>
      </rPr>
      <t>G05</t>
    </r>
    <r>
      <rPr>
        <sz val="11"/>
        <color theme="0" tint="-0.499984740745262"/>
        <rFont val="Calibri"/>
        <family val="2"/>
        <scheme val="minor"/>
      </rPr>
      <t>_02-15-2022-3_00pm_T</t>
    </r>
  </si>
  <si>
    <r>
      <rPr>
        <b/>
        <sz val="11"/>
        <color theme="0" tint="-0.499984740745262"/>
        <rFont val="Calibri"/>
        <family val="2"/>
        <scheme val="minor"/>
      </rPr>
      <t>G13</t>
    </r>
    <r>
      <rPr>
        <sz val="11"/>
        <color theme="0" tint="-0.499984740745262"/>
        <rFont val="Calibri"/>
        <family val="2"/>
        <scheme val="minor"/>
      </rPr>
      <t>_02-16-2022-3_00pm_W</t>
    </r>
  </si>
  <si>
    <t>U (samples looks good-pics online)</t>
  </si>
  <si>
    <r>
      <rPr>
        <b/>
        <sz val="11"/>
        <color theme="0" tint="-0.499984740745262"/>
        <rFont val="Calibri"/>
        <family val="2"/>
        <scheme val="minor"/>
      </rPr>
      <t>G09</t>
    </r>
    <r>
      <rPr>
        <sz val="11"/>
        <color theme="0" tint="-0.499984740745262"/>
        <rFont val="Calibri"/>
        <family val="2"/>
        <scheme val="minor"/>
      </rPr>
      <t>_02-16-2022-1_00pm_W</t>
    </r>
  </si>
  <si>
    <r>
      <rPr>
        <b/>
        <sz val="11"/>
        <color theme="0" tint="-0.499984740745262"/>
        <rFont val="Calibri"/>
        <family val="2"/>
        <scheme val="minor"/>
      </rPr>
      <t>G02</t>
    </r>
    <r>
      <rPr>
        <sz val="11"/>
        <color theme="0" tint="-0.499984740745262"/>
        <rFont val="Calibri"/>
        <family val="2"/>
        <scheme val="minor"/>
      </rPr>
      <t>_02-22-2022-1_00pm_T</t>
    </r>
  </si>
  <si>
    <r>
      <rPr>
        <b/>
        <sz val="11"/>
        <color theme="0" tint="-0.499984740745262"/>
        <rFont val="Calibri"/>
        <family val="2"/>
        <scheme val="minor"/>
      </rPr>
      <t>G06</t>
    </r>
    <r>
      <rPr>
        <sz val="11"/>
        <color theme="0" tint="-0.499984740745262"/>
        <rFont val="Calibri"/>
        <family val="2"/>
        <scheme val="minor"/>
      </rPr>
      <t>_02-22-2022-3_00pm_T</t>
    </r>
  </si>
  <si>
    <t>2.4217 Kips</t>
  </si>
  <si>
    <t>2.1538 Kips</t>
  </si>
  <si>
    <t>1.9732 Kips</t>
  </si>
  <si>
    <r>
      <rPr>
        <b/>
        <sz val="11"/>
        <color theme="0" tint="-0.499984740745262"/>
        <rFont val="Calibri"/>
        <family val="2"/>
        <scheme val="minor"/>
      </rPr>
      <t>G10</t>
    </r>
    <r>
      <rPr>
        <sz val="11"/>
        <color theme="0" tint="-0.499984740745262"/>
        <rFont val="Calibri"/>
        <family val="2"/>
        <scheme val="minor"/>
      </rPr>
      <t>_02-23-2022-1_00pm_W</t>
    </r>
  </si>
  <si>
    <t>2.9321 Kips</t>
  </si>
  <si>
    <r>
      <rPr>
        <b/>
        <sz val="11"/>
        <color theme="0" tint="-0.499984740745262"/>
        <rFont val="Calibri"/>
        <family val="2"/>
        <scheme val="minor"/>
      </rPr>
      <t>G14</t>
    </r>
    <r>
      <rPr>
        <sz val="11"/>
        <color theme="0" tint="-0.499984740745262"/>
        <rFont val="Calibri"/>
        <family val="2"/>
        <scheme val="minor"/>
      </rPr>
      <t>_02-23-2022-3_00pm_W</t>
    </r>
  </si>
  <si>
    <t>2.1880 Kips</t>
  </si>
  <si>
    <t>2.5441 Kips</t>
  </si>
  <si>
    <r>
      <rPr>
        <b/>
        <sz val="11"/>
        <color theme="0" tint="-0.499984740745262"/>
        <rFont val="Calibri"/>
        <family val="2"/>
        <scheme val="minor"/>
      </rPr>
      <t>G01</t>
    </r>
    <r>
      <rPr>
        <sz val="11"/>
        <color theme="0" tint="-0.499984740745262"/>
        <rFont val="Calibri"/>
        <family val="2"/>
        <scheme val="minor"/>
      </rPr>
      <t>_03-01-2022-1_00pm_T</t>
    </r>
  </si>
  <si>
    <r>
      <rPr>
        <b/>
        <sz val="11"/>
        <color theme="0" tint="-0.499984740745262"/>
        <rFont val="Calibri"/>
        <family val="2"/>
        <scheme val="minor"/>
      </rPr>
      <t>G05</t>
    </r>
    <r>
      <rPr>
        <sz val="11"/>
        <color theme="0" tint="-0.499984740745262"/>
        <rFont val="Calibri"/>
        <family val="2"/>
        <scheme val="minor"/>
      </rPr>
      <t>_03-01-2022-3_00pm_T</t>
    </r>
  </si>
  <si>
    <t>2.1075 Kips</t>
  </si>
  <si>
    <r>
      <rPr>
        <b/>
        <sz val="11"/>
        <color theme="0" tint="-0.499984740745262"/>
        <rFont val="Calibri"/>
        <family val="2"/>
        <scheme val="minor"/>
      </rPr>
      <t>G9</t>
    </r>
    <r>
      <rPr>
        <sz val="11"/>
        <color theme="0" tint="-0.499984740745262"/>
        <rFont val="Calibri"/>
        <family val="2"/>
        <scheme val="minor"/>
      </rPr>
      <t>_03-02-2022-1_00pm_W</t>
    </r>
  </si>
  <si>
    <t>2.0259 Kips</t>
  </si>
  <si>
    <r>
      <rPr>
        <b/>
        <sz val="11"/>
        <color theme="0" tint="-0.499984740745262"/>
        <rFont val="Calibri"/>
        <family val="2"/>
        <scheme val="minor"/>
      </rPr>
      <t>G13</t>
    </r>
    <r>
      <rPr>
        <sz val="11"/>
        <color theme="0" tint="-0.499984740745262"/>
        <rFont val="Calibri"/>
        <family val="2"/>
        <scheme val="minor"/>
      </rPr>
      <t>_03-02-2022-3_00pm_W</t>
    </r>
  </si>
  <si>
    <t>2.5401 Kips</t>
  </si>
  <si>
    <t>2.4122 Kips</t>
  </si>
  <si>
    <r>
      <rPr>
        <b/>
        <sz val="11"/>
        <color theme="0" tint="-0.499984740745262"/>
        <rFont val="Calibri"/>
        <family val="2"/>
        <scheme val="minor"/>
      </rPr>
      <t>G08</t>
    </r>
    <r>
      <rPr>
        <sz val="11"/>
        <color theme="0" tint="-0.499984740745262"/>
        <rFont val="Calibri"/>
        <family val="2"/>
        <scheme val="minor"/>
      </rPr>
      <t>_03-15-2022-3_00pm_T</t>
    </r>
  </si>
  <si>
    <r>
      <rPr>
        <b/>
        <sz val="11"/>
        <color theme="0" tint="-0.499984740745262"/>
        <rFont val="Calibri"/>
        <family val="2"/>
        <scheme val="minor"/>
      </rPr>
      <t>G04</t>
    </r>
    <r>
      <rPr>
        <sz val="11"/>
        <color theme="0" tint="-0.499984740745262"/>
        <rFont val="Calibri"/>
        <family val="2"/>
        <scheme val="minor"/>
      </rPr>
      <t>_03-15-2022-1_00pm_T</t>
    </r>
  </si>
  <si>
    <t>2.5446 Kip</t>
  </si>
  <si>
    <r>
      <rPr>
        <b/>
        <sz val="11"/>
        <color theme="0" tint="-0.499984740745262"/>
        <rFont val="Calibri"/>
        <family val="2"/>
        <scheme val="minor"/>
      </rPr>
      <t>G12</t>
    </r>
    <r>
      <rPr>
        <sz val="11"/>
        <color theme="0" tint="-0.499984740745262"/>
        <rFont val="Calibri"/>
        <family val="2"/>
        <scheme val="minor"/>
      </rPr>
      <t>_03-16-2022-3_00pm_W</t>
    </r>
  </si>
  <si>
    <t>2.6335 Kip</t>
  </si>
  <si>
    <t>2.7405 Kips</t>
  </si>
  <si>
    <r>
      <rPr>
        <b/>
        <sz val="11"/>
        <color theme="0" tint="-0.499984740745262"/>
        <rFont val="Calibri"/>
        <family val="2"/>
        <scheme val="minor"/>
      </rPr>
      <t>G03</t>
    </r>
    <r>
      <rPr>
        <sz val="11"/>
        <color theme="0" tint="-0.499984740745262"/>
        <rFont val="Calibri"/>
        <family val="2"/>
        <scheme val="minor"/>
      </rPr>
      <t>_03-22-2022-1_00pm_T</t>
    </r>
  </si>
  <si>
    <r>
      <rPr>
        <b/>
        <sz val="11"/>
        <color theme="0" tint="-0.499984740745262"/>
        <rFont val="Calibri"/>
        <family val="2"/>
        <scheme val="minor"/>
      </rPr>
      <t>G07</t>
    </r>
    <r>
      <rPr>
        <sz val="11"/>
        <color theme="0" tint="-0.499984740745262"/>
        <rFont val="Calibri"/>
        <family val="2"/>
        <scheme val="minor"/>
      </rPr>
      <t>_03-22-2022-3_00pm_T</t>
    </r>
  </si>
  <si>
    <t>2.6048 Kips</t>
  </si>
  <si>
    <r>
      <rPr>
        <b/>
        <sz val="11"/>
        <color theme="0" tint="-0.499984740745262"/>
        <rFont val="Calibri"/>
        <family val="2"/>
        <scheme val="minor"/>
      </rPr>
      <t>G11</t>
    </r>
    <r>
      <rPr>
        <sz val="11"/>
        <color theme="0" tint="-0.499984740745262"/>
        <rFont val="Calibri"/>
        <family val="2"/>
        <scheme val="minor"/>
      </rPr>
      <t>_03-23-2022-1_00pm_W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</si>
</sst>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10" fontId="0" fillId="0" borderId="0" xfId="0" applyNumberFormat="1" applyAlignment="1">
      <alignment horizontal="left"/>
    </xf>
    <xf numFmtId="10" fontId="0" fillId="0" borderId="0" xfId="0" applyNumberFormat="1" applyFill="1" applyAlignment="1">
      <alignment horizontal="left"/>
    </xf>
    <xf numFmtId="2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165" fontId="0" fillId="0" borderId="0" xfId="0" applyNumberFormat="1" applyFill="1" applyBorder="1" applyAlignment="1">
      <alignment horizontal="left"/>
    </xf>
    <xf numFmtId="4" fontId="0" fillId="2" borderId="0" xfId="0" applyNumberForma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4" fontId="0" fillId="2" borderId="1" xfId="0" applyNumberFormat="1" applyFill="1" applyBorder="1" applyAlignment="1">
      <alignment horizontal="left"/>
    </xf>
    <xf numFmtId="4" fontId="0" fillId="2" borderId="1" xfId="0" applyNumberForma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165" fontId="6" fillId="0" borderId="0" xfId="0" applyNumberFormat="1" applyFont="1" applyAlignment="1">
      <alignment horizontal="left"/>
    </xf>
    <xf numFmtId="165" fontId="8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 wrapText="1"/>
    </xf>
    <xf numFmtId="0" fontId="0" fillId="3" borderId="0" xfId="0" applyFill="1"/>
    <xf numFmtId="164" fontId="0" fillId="3" borderId="0" xfId="0" applyNumberFormat="1" applyFill="1" applyAlignment="1">
      <alignment horizontal="left"/>
    </xf>
    <xf numFmtId="2" fontId="3" fillId="3" borderId="0" xfId="0" applyNumberFormat="1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6" fillId="3" borderId="0" xfId="0" applyFont="1" applyFill="1"/>
    <xf numFmtId="0" fontId="11" fillId="3" borderId="0" xfId="0" applyFont="1" applyFill="1"/>
    <xf numFmtId="4" fontId="10" fillId="3" borderId="1" xfId="0" applyNumberFormat="1" applyFont="1" applyFill="1" applyBorder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165" fontId="6" fillId="0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7620</xdr:rowOff>
    </xdr:from>
    <xdr:to>
      <xdr:col>13</xdr:col>
      <xdr:colOff>7621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5D7616-0D3F-48F0-A8E7-30518A0432D6}"/>
            </a:ext>
          </a:extLst>
        </xdr:cNvPr>
        <xdr:cNvSpPr txBox="1"/>
      </xdr:nvSpPr>
      <xdr:spPr>
        <a:xfrm>
          <a:off x="7477125" y="7620"/>
          <a:ext cx="7446646" cy="24955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Tensile.......................................................................................................................................................................................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6</xdr:col>
      <xdr:colOff>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68599A-6A71-4F5C-90C6-09D2DCBC0B3D}"/>
            </a:ext>
          </a:extLst>
        </xdr:cNvPr>
        <xdr:cNvSpPr txBox="1"/>
      </xdr:nvSpPr>
      <xdr:spPr>
        <a:xfrm>
          <a:off x="19050" y="9525"/>
          <a:ext cx="7305675" cy="24765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Fatigue...................................................................................................................................................................................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47625</xdr:colOff>
      <xdr:row>88</xdr:row>
      <xdr:rowOff>1904</xdr:rowOff>
    </xdr:from>
    <xdr:to>
      <xdr:col>1</xdr:col>
      <xdr:colOff>219075</xdr:colOff>
      <xdr:row>98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DD523D-A4A9-446A-80D0-6A478B64C071}"/>
            </a:ext>
          </a:extLst>
        </xdr:cNvPr>
        <xdr:cNvSpPr txBox="1"/>
      </xdr:nvSpPr>
      <xdr:spPr>
        <a:xfrm>
          <a:off x="47625" y="16623029"/>
          <a:ext cx="2314575" cy="1864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/>
            <a:t>Notes:</a:t>
          </a:r>
        </a:p>
        <a:p>
          <a:pPr algn="l"/>
          <a:r>
            <a:rPr lang="el-GR" sz="1100"/>
            <a:t>σ</a:t>
          </a:r>
          <a:r>
            <a:rPr lang="en-US" sz="1100"/>
            <a:t> ("Sigma" code: 03C3) = Stress</a:t>
          </a:r>
        </a:p>
        <a:p>
          <a:pPr algn="l"/>
          <a:r>
            <a:rPr lang="en-US" sz="1100"/>
            <a:t>ϵ ("Epsilon"</a:t>
          </a:r>
          <a:r>
            <a:rPr lang="en-US" sz="1100" baseline="0"/>
            <a:t> code: 03F5) = Strain</a:t>
          </a:r>
        </a:p>
        <a:p>
          <a:pPr algn="l"/>
          <a:r>
            <a:rPr lang="en-US" sz="1100" baseline="0"/>
            <a:t>Δ ("Delta" code: 0394) = change in</a:t>
          </a:r>
        </a:p>
        <a:p>
          <a:pPr algn="l"/>
          <a:r>
            <a:rPr lang="en-US" sz="1100" baseline="0"/>
            <a:t>P = Axial Force</a:t>
          </a:r>
        </a:p>
        <a:p>
          <a:pPr algn="l"/>
          <a:r>
            <a:rPr lang="en-US" sz="1100" baseline="0"/>
            <a:t>A = Area</a:t>
          </a:r>
        </a:p>
        <a:p>
          <a:pPr algn="l"/>
          <a:r>
            <a:rPr lang="en-US" sz="1100" baseline="0"/>
            <a:t>L = Length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Stress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P/A -&gt;units "Ksi"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Strain ϵ =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L/L -&gt;units "in/in"</a:t>
          </a:r>
          <a:endParaRPr lang="en-US" sz="1100" i="1" baseline="0"/>
        </a:p>
        <a:p>
          <a:pPr algn="l"/>
          <a:r>
            <a:rPr lang="en-US" sz="1100"/>
            <a:t>Ksi = Kilopound</a:t>
          </a:r>
          <a:r>
            <a:rPr lang="en-US" sz="1100" baseline="0"/>
            <a:t> Per Square Inch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Normal="100" workbookViewId="0">
      <selection activeCell="C41" sqref="C41"/>
    </sheetView>
  </sheetViews>
  <sheetFormatPr defaultRowHeight="15" x14ac:dyDescent="0.25"/>
  <cols>
    <col min="1" max="1" width="30.28515625" customWidth="1"/>
    <col min="2" max="2" width="25.5703125" customWidth="1"/>
    <col min="3" max="3" width="17.28515625" style="2" customWidth="1"/>
    <col min="4" max="4" width="13" style="2" customWidth="1"/>
    <col min="5" max="5" width="12.7109375" style="1" customWidth="1"/>
    <col min="6" max="6" width="15.140625" style="4" customWidth="1"/>
    <col min="7" max="7" width="3" style="30" customWidth="1"/>
    <col min="8" max="8" width="19.28515625" customWidth="1"/>
    <col min="9" max="9" width="27.7109375" style="17" customWidth="1"/>
    <col min="10" max="10" width="15" style="3" customWidth="1"/>
    <col min="11" max="11" width="19.7109375" style="1" customWidth="1"/>
    <col min="12" max="12" width="15.7109375" style="10" customWidth="1"/>
    <col min="13" max="13" width="11.5703125" style="8" customWidth="1"/>
  </cols>
  <sheetData>
    <row r="1" spans="1:13" ht="20.45" customHeight="1" x14ac:dyDescent="0.25">
      <c r="G1" s="27"/>
    </row>
    <row r="2" spans="1:13" ht="72.75" customHeight="1" x14ac:dyDescent="0.25">
      <c r="A2" s="36" t="s">
        <v>13</v>
      </c>
      <c r="B2" s="36" t="s">
        <v>41</v>
      </c>
      <c r="C2" s="37" t="s">
        <v>12</v>
      </c>
      <c r="D2" s="37" t="s">
        <v>11</v>
      </c>
      <c r="E2" s="38" t="s">
        <v>8</v>
      </c>
      <c r="F2" s="39" t="s">
        <v>7</v>
      </c>
      <c r="G2" s="28"/>
      <c r="H2" s="32" t="s">
        <v>25</v>
      </c>
      <c r="I2" s="40" t="s">
        <v>17</v>
      </c>
      <c r="J2" s="41" t="s">
        <v>9</v>
      </c>
      <c r="K2" s="35" t="s">
        <v>14</v>
      </c>
      <c r="L2" s="42" t="s">
        <v>15</v>
      </c>
      <c r="M2" s="43" t="s">
        <v>10</v>
      </c>
    </row>
    <row r="3" spans="1:13" x14ac:dyDescent="0.25">
      <c r="A3" s="6"/>
      <c r="C3" s="2" t="s">
        <v>5</v>
      </c>
      <c r="D3" s="2" t="s">
        <v>3</v>
      </c>
      <c r="E3" s="1" t="s">
        <v>30</v>
      </c>
      <c r="F3" s="4" t="s">
        <v>4</v>
      </c>
      <c r="G3" s="27"/>
      <c r="I3" s="17" t="s">
        <v>4</v>
      </c>
      <c r="J3" s="3" t="s">
        <v>3</v>
      </c>
      <c r="K3" s="1" t="s">
        <v>5</v>
      </c>
      <c r="L3" s="10" t="s">
        <v>6</v>
      </c>
      <c r="M3" s="8" t="s">
        <v>5</v>
      </c>
    </row>
    <row r="4" spans="1:13" ht="4.5" customHeight="1" x14ac:dyDescent="0.25">
      <c r="A4" s="21"/>
      <c r="B4" s="21"/>
      <c r="C4" s="22"/>
      <c r="D4" s="22"/>
      <c r="E4" s="25"/>
      <c r="F4" s="18"/>
      <c r="G4" s="27"/>
      <c r="H4" s="21"/>
      <c r="I4" s="23"/>
      <c r="J4" s="24"/>
      <c r="K4" s="25"/>
      <c r="L4" s="26"/>
      <c r="M4" s="25"/>
    </row>
    <row r="5" spans="1:13" x14ac:dyDescent="0.25">
      <c r="A5" t="s">
        <v>29</v>
      </c>
      <c r="G5" s="27"/>
    </row>
    <row r="6" spans="1:13" s="44" customFormat="1" x14ac:dyDescent="0.25">
      <c r="A6" s="44" t="s">
        <v>0</v>
      </c>
      <c r="B6" s="53" t="s">
        <v>37</v>
      </c>
      <c r="C6" s="45">
        <f>(D6*E6)</f>
        <v>3.9396049999999998</v>
      </c>
      <c r="D6" s="45">
        <v>6.2375E-2</v>
      </c>
      <c r="E6" s="46">
        <v>63.16</v>
      </c>
      <c r="F6" s="47">
        <v>1557</v>
      </c>
      <c r="G6" s="54" t="s">
        <v>31</v>
      </c>
      <c r="H6" s="56" t="s">
        <v>33</v>
      </c>
      <c r="I6" s="48">
        <v>4.2343479999999998</v>
      </c>
      <c r="J6" s="49">
        <v>6.1004999999999997E-2</v>
      </c>
      <c r="K6" s="50">
        <f>(I6/J6)</f>
        <v>69.409851651503971</v>
      </c>
      <c r="L6" s="51">
        <v>0.91</v>
      </c>
      <c r="M6" s="46">
        <f>K6*L6</f>
        <v>63.162965002868617</v>
      </c>
    </row>
    <row r="7" spans="1:13" x14ac:dyDescent="0.25">
      <c r="A7" s="6" t="s">
        <v>1</v>
      </c>
      <c r="B7" s="53" t="s">
        <v>74</v>
      </c>
      <c r="C7" s="2">
        <f t="shared" ref="C7:C55" si="0">(D7*E7)</f>
        <v>3.8780239999999999</v>
      </c>
      <c r="D7" s="2">
        <v>6.1400000000000003E-2</v>
      </c>
      <c r="E7" s="12">
        <v>63.16</v>
      </c>
      <c r="F7" s="16">
        <f>28451.5+108069.5</f>
        <v>136521</v>
      </c>
      <c r="G7" s="54" t="s">
        <v>32</v>
      </c>
      <c r="I7" s="17" t="s">
        <v>16</v>
      </c>
      <c r="J7" s="3">
        <v>2.8559999999999999E-2</v>
      </c>
    </row>
    <row r="8" spans="1:13" x14ac:dyDescent="0.25">
      <c r="B8" t="s">
        <v>23</v>
      </c>
      <c r="C8" s="2" t="s">
        <v>71</v>
      </c>
      <c r="E8" s="12"/>
      <c r="F8" s="16"/>
      <c r="G8" s="29"/>
      <c r="I8" s="17" t="s">
        <v>19</v>
      </c>
      <c r="J8" s="3">
        <v>3.0646</v>
      </c>
    </row>
    <row r="9" spans="1:13" x14ac:dyDescent="0.25">
      <c r="E9" s="12"/>
      <c r="F9" s="16"/>
      <c r="G9" s="29"/>
      <c r="I9" s="17" t="s">
        <v>20</v>
      </c>
      <c r="J9" s="3">
        <f>J8/J7</f>
        <v>107.30392156862746</v>
      </c>
    </row>
    <row r="10" spans="1:13" x14ac:dyDescent="0.25">
      <c r="E10" s="12"/>
      <c r="F10" s="16"/>
      <c r="G10" s="29"/>
      <c r="I10" s="17" t="s">
        <v>22</v>
      </c>
      <c r="J10" s="31" t="s">
        <v>34</v>
      </c>
    </row>
    <row r="11" spans="1:13" s="6" customFormat="1" x14ac:dyDescent="0.25">
      <c r="C11" s="7"/>
      <c r="D11" s="7"/>
      <c r="E11" s="8"/>
      <c r="F11" s="9"/>
      <c r="G11" s="27"/>
      <c r="H11"/>
      <c r="I11" s="17"/>
      <c r="J11" s="5"/>
      <c r="K11" s="8"/>
      <c r="L11" s="11"/>
      <c r="M11" s="8"/>
    </row>
    <row r="12" spans="1:13" s="44" customFormat="1" x14ac:dyDescent="0.25">
      <c r="A12" s="44" t="s">
        <v>0</v>
      </c>
      <c r="B12" s="53" t="s">
        <v>38</v>
      </c>
      <c r="C12" s="45">
        <f>(D12*E12)</f>
        <v>3.8167583999999999</v>
      </c>
      <c r="D12" s="45">
        <v>6.1879999999999998E-2</v>
      </c>
      <c r="E12" s="46">
        <v>61.68</v>
      </c>
      <c r="F12" s="47">
        <v>2257</v>
      </c>
      <c r="G12" s="54" t="s">
        <v>31</v>
      </c>
      <c r="H12" s="55" t="s">
        <v>33</v>
      </c>
      <c r="I12" s="48">
        <v>4.2203999999999997</v>
      </c>
      <c r="J12" s="49">
        <v>6.1580000000000003E-2</v>
      </c>
      <c r="K12" s="50">
        <f t="shared" ref="K12:K30" si="1">(I12/J12)</f>
        <v>68.535238713868125</v>
      </c>
      <c r="L12" s="51">
        <v>0.9</v>
      </c>
      <c r="M12" s="46">
        <f>K12*L12</f>
        <v>61.681714842481313</v>
      </c>
    </row>
    <row r="13" spans="1:13" x14ac:dyDescent="0.25">
      <c r="A13" t="s">
        <v>2</v>
      </c>
      <c r="B13" s="53" t="s">
        <v>73</v>
      </c>
      <c r="C13" s="2">
        <f t="shared" si="0"/>
        <v>3.8426640000000001</v>
      </c>
      <c r="D13" s="2">
        <v>6.2300000000000001E-2</v>
      </c>
      <c r="E13" s="12">
        <v>61.68</v>
      </c>
      <c r="F13" s="16">
        <v>93087.5</v>
      </c>
      <c r="G13" s="54" t="s">
        <v>32</v>
      </c>
      <c r="I13" s="17" t="s">
        <v>18</v>
      </c>
      <c r="J13" s="3">
        <v>2.4109999999999999E-2</v>
      </c>
    </row>
    <row r="14" spans="1:13" x14ac:dyDescent="0.25">
      <c r="B14" t="s">
        <v>23</v>
      </c>
      <c r="C14" s="2" t="s">
        <v>72</v>
      </c>
      <c r="E14" s="12"/>
      <c r="F14" s="16"/>
      <c r="G14" s="29"/>
      <c r="I14" s="17" t="s">
        <v>19</v>
      </c>
      <c r="J14" s="3">
        <v>3.1437499999999998</v>
      </c>
    </row>
    <row r="15" spans="1:13" x14ac:dyDescent="0.25">
      <c r="E15" s="12"/>
      <c r="F15" s="16"/>
      <c r="G15" s="29"/>
      <c r="I15" s="17" t="s">
        <v>20</v>
      </c>
      <c r="J15" s="3">
        <f>J14/J13</f>
        <v>130.39195354624636</v>
      </c>
    </row>
    <row r="16" spans="1:13" x14ac:dyDescent="0.25">
      <c r="E16" s="12"/>
      <c r="F16" s="16"/>
      <c r="G16" s="29"/>
      <c r="I16" s="17" t="s">
        <v>22</v>
      </c>
      <c r="J16" s="31" t="s">
        <v>34</v>
      </c>
    </row>
    <row r="17" spans="1:13" x14ac:dyDescent="0.25">
      <c r="G17" s="27"/>
    </row>
    <row r="18" spans="1:13" s="44" customFormat="1" x14ac:dyDescent="0.25">
      <c r="A18" s="44" t="s">
        <v>36</v>
      </c>
      <c r="B18" s="53" t="s">
        <v>35</v>
      </c>
      <c r="C18" s="45">
        <f t="shared" si="0"/>
        <v>3.964772</v>
      </c>
      <c r="D18" s="45">
        <v>6.2300000000000001E-2</v>
      </c>
      <c r="E18" s="46">
        <v>63.64</v>
      </c>
      <c r="F18" s="47">
        <v>204203.5</v>
      </c>
      <c r="G18" s="54" t="s">
        <v>31</v>
      </c>
      <c r="H18" s="55" t="s">
        <v>33</v>
      </c>
      <c r="I18" s="48">
        <v>4.3834900000000001</v>
      </c>
      <c r="J18" s="49">
        <v>6.13E-2</v>
      </c>
      <c r="K18" s="50">
        <f t="shared" si="1"/>
        <v>71.508809135399673</v>
      </c>
      <c r="L18" s="51">
        <v>0.89</v>
      </c>
      <c r="M18" s="46">
        <f t="shared" ref="M18:M48" si="2">K18*L18</f>
        <v>63.642840130505711</v>
      </c>
    </row>
    <row r="19" spans="1:13" x14ac:dyDescent="0.25">
      <c r="A19" s="14" t="s">
        <v>1</v>
      </c>
      <c r="B19" s="53" t="s">
        <v>76</v>
      </c>
      <c r="C19" s="15">
        <f>(D19*E19)</f>
        <v>3.9775</v>
      </c>
      <c r="D19" s="58">
        <v>6.25E-2</v>
      </c>
      <c r="E19" s="12">
        <v>63.64</v>
      </c>
      <c r="F19" s="16">
        <v>89033.5</v>
      </c>
      <c r="G19" s="54" t="s">
        <v>32</v>
      </c>
      <c r="I19" s="17" t="s">
        <v>18</v>
      </c>
      <c r="J19" s="3">
        <v>3.0800000000000001E-2</v>
      </c>
    </row>
    <row r="20" spans="1:13" x14ac:dyDescent="0.25">
      <c r="A20" s="14"/>
      <c r="B20" s="14" t="s">
        <v>23</v>
      </c>
      <c r="C20" s="15" t="s">
        <v>75</v>
      </c>
      <c r="D20" s="13"/>
      <c r="E20" s="12"/>
      <c r="F20" s="16"/>
      <c r="G20" s="29"/>
      <c r="I20" s="17" t="s">
        <v>26</v>
      </c>
      <c r="J20" s="33">
        <v>3.2873299999999999</v>
      </c>
    </row>
    <row r="21" spans="1:13" x14ac:dyDescent="0.25">
      <c r="A21" s="14"/>
      <c r="B21" s="14"/>
      <c r="C21" s="15"/>
      <c r="D21" s="13"/>
      <c r="E21" s="12"/>
      <c r="F21" s="16"/>
      <c r="G21" s="29"/>
      <c r="I21" s="17" t="s">
        <v>20</v>
      </c>
      <c r="J21" s="3">
        <f>J20/J19</f>
        <v>106.73149350649349</v>
      </c>
    </row>
    <row r="22" spans="1:13" x14ac:dyDescent="0.25">
      <c r="A22" s="14"/>
      <c r="B22" s="14"/>
      <c r="C22" s="15"/>
      <c r="D22" s="13"/>
      <c r="E22" s="12"/>
      <c r="F22" s="16"/>
      <c r="G22" s="29"/>
      <c r="I22" s="17" t="s">
        <v>22</v>
      </c>
      <c r="J22" s="31" t="s">
        <v>34</v>
      </c>
    </row>
    <row r="23" spans="1:13" x14ac:dyDescent="0.25">
      <c r="G23" s="27"/>
    </row>
    <row r="24" spans="1:13" s="44" customFormat="1" x14ac:dyDescent="0.25">
      <c r="A24" s="44" t="s">
        <v>36</v>
      </c>
      <c r="B24" s="53" t="s">
        <v>39</v>
      </c>
      <c r="C24" s="45">
        <f t="shared" si="0"/>
        <v>3.8497080000000001</v>
      </c>
      <c r="D24" s="45">
        <v>6.3600000000000004E-2</v>
      </c>
      <c r="E24" s="46">
        <v>60.53</v>
      </c>
      <c r="F24" s="47">
        <f>105675+85967.5</f>
        <v>191642.5</v>
      </c>
      <c r="G24" s="54" t="s">
        <v>31</v>
      </c>
      <c r="H24" s="55" t="s">
        <v>33</v>
      </c>
      <c r="I24" s="48">
        <v>4.2667999999999999</v>
      </c>
      <c r="J24" s="49">
        <v>6.3439999999999996E-2</v>
      </c>
      <c r="K24" s="50">
        <f t="shared" si="1"/>
        <v>67.257250945775539</v>
      </c>
      <c r="L24" s="51">
        <v>0.9</v>
      </c>
      <c r="M24" s="46">
        <f t="shared" si="2"/>
        <v>60.531525851197983</v>
      </c>
    </row>
    <row r="25" spans="1:13" x14ac:dyDescent="0.25">
      <c r="A25" t="s">
        <v>1</v>
      </c>
      <c r="B25" s="53" t="s">
        <v>79</v>
      </c>
      <c r="C25" s="2">
        <f t="shared" si="0"/>
        <v>3.746807</v>
      </c>
      <c r="D25" s="2">
        <v>6.1899999999999997E-2</v>
      </c>
      <c r="E25" s="12">
        <v>60.53</v>
      </c>
      <c r="F25" s="16">
        <v>71186.5</v>
      </c>
      <c r="G25" s="54" t="s">
        <v>32</v>
      </c>
      <c r="I25" s="17" t="s">
        <v>18</v>
      </c>
      <c r="J25" s="3">
        <v>3.7100000000000001E-2</v>
      </c>
    </row>
    <row r="26" spans="1:13" x14ac:dyDescent="0.25">
      <c r="B26" t="s">
        <v>23</v>
      </c>
      <c r="C26" s="2" t="s">
        <v>77</v>
      </c>
      <c r="E26" s="12"/>
      <c r="F26" s="16"/>
      <c r="G26" s="29"/>
      <c r="I26" s="17" t="s">
        <v>27</v>
      </c>
      <c r="J26" s="33">
        <v>3.0878999999999999</v>
      </c>
    </row>
    <row r="27" spans="1:13" x14ac:dyDescent="0.25">
      <c r="E27" s="12"/>
      <c r="F27" s="16"/>
      <c r="G27" s="29"/>
      <c r="I27" s="17" t="s">
        <v>20</v>
      </c>
      <c r="J27" s="3">
        <f>J26/J25</f>
        <v>83.231805929919133</v>
      </c>
    </row>
    <row r="28" spans="1:13" x14ac:dyDescent="0.25">
      <c r="E28" s="12"/>
      <c r="F28" s="16"/>
      <c r="G28" s="29"/>
      <c r="I28" s="17" t="s">
        <v>22</v>
      </c>
      <c r="J28" s="31" t="s">
        <v>34</v>
      </c>
    </row>
    <row r="29" spans="1:13" x14ac:dyDescent="0.25">
      <c r="G29" s="27"/>
    </row>
    <row r="30" spans="1:13" s="44" customFormat="1" x14ac:dyDescent="0.25">
      <c r="A30" s="44" t="s">
        <v>0</v>
      </c>
      <c r="B30" s="53" t="s">
        <v>40</v>
      </c>
      <c r="C30" s="45">
        <f t="shared" si="0"/>
        <v>4.483886</v>
      </c>
      <c r="D30" s="45">
        <v>6.3100000000000003E-2</v>
      </c>
      <c r="E30" s="46">
        <v>71.06</v>
      </c>
      <c r="F30" s="47">
        <v>3017.5</v>
      </c>
      <c r="G30" s="54" t="s">
        <v>31</v>
      </c>
      <c r="H30" s="55" t="s">
        <v>33</v>
      </c>
      <c r="I30" s="48">
        <v>4.9893999999999998</v>
      </c>
      <c r="J30" s="49">
        <v>6.3189999999999996E-2</v>
      </c>
      <c r="K30" s="50">
        <f t="shared" si="1"/>
        <v>78.958695996201939</v>
      </c>
      <c r="L30" s="51">
        <v>0.9</v>
      </c>
      <c r="M30" s="46">
        <f t="shared" si="2"/>
        <v>71.062826396581741</v>
      </c>
    </row>
    <row r="31" spans="1:13" x14ac:dyDescent="0.25">
      <c r="A31" t="s">
        <v>1</v>
      </c>
      <c r="B31" s="53" t="s">
        <v>80</v>
      </c>
      <c r="C31" s="2">
        <f t="shared" si="0"/>
        <v>4.4980979999999997</v>
      </c>
      <c r="D31" s="2">
        <v>6.3299999999999995E-2</v>
      </c>
      <c r="E31" s="12">
        <v>71.06</v>
      </c>
      <c r="F31" s="16">
        <v>1470</v>
      </c>
      <c r="G31" s="54" t="s">
        <v>32</v>
      </c>
      <c r="I31" s="17" t="s">
        <v>18</v>
      </c>
      <c r="J31" s="3">
        <v>3.0499999999999999E-2</v>
      </c>
    </row>
    <row r="32" spans="1:13" x14ac:dyDescent="0.25">
      <c r="B32" t="s">
        <v>23</v>
      </c>
      <c r="C32" s="2" t="s">
        <v>78</v>
      </c>
      <c r="E32" s="12"/>
      <c r="F32" s="16"/>
      <c r="G32" s="29"/>
      <c r="I32" s="17" t="s">
        <v>19</v>
      </c>
      <c r="J32" s="3">
        <v>3.5611000000000002</v>
      </c>
    </row>
    <row r="33" spans="1:13" x14ac:dyDescent="0.25">
      <c r="E33" s="12"/>
      <c r="F33" s="16"/>
      <c r="G33" s="29"/>
      <c r="I33" s="17" t="s">
        <v>21</v>
      </c>
      <c r="J33" s="3">
        <f>J32/J31</f>
        <v>116.75737704918033</v>
      </c>
    </row>
    <row r="34" spans="1:13" x14ac:dyDescent="0.25">
      <c r="E34" s="12"/>
      <c r="F34" s="16"/>
      <c r="G34" s="29"/>
      <c r="I34" s="17" t="s">
        <v>22</v>
      </c>
      <c r="J34" s="31" t="s">
        <v>34</v>
      </c>
    </row>
    <row r="35" spans="1:13" x14ac:dyDescent="0.25">
      <c r="G35" s="27"/>
    </row>
    <row r="36" spans="1:13" s="44" customFormat="1" x14ac:dyDescent="0.25">
      <c r="A36" s="44" t="s">
        <v>36</v>
      </c>
      <c r="B36" s="53" t="s">
        <v>42</v>
      </c>
      <c r="C36" s="45">
        <f t="shared" si="0"/>
        <v>4.3541999999999996</v>
      </c>
      <c r="D36" s="45">
        <v>6.1499999999999999E-2</v>
      </c>
      <c r="E36" s="46">
        <v>70.8</v>
      </c>
      <c r="F36" s="47">
        <v>107794.5</v>
      </c>
      <c r="G36" s="54" t="s">
        <v>31</v>
      </c>
      <c r="H36" s="55" t="s">
        <v>33</v>
      </c>
      <c r="I36" s="48">
        <v>4.9638999999999998</v>
      </c>
      <c r="J36" s="49">
        <v>6.2399999999999997E-2</v>
      </c>
      <c r="K36" s="50">
        <f>(I36/J36)</f>
        <v>79.549679487179489</v>
      </c>
      <c r="L36" s="51">
        <v>0.89</v>
      </c>
      <c r="M36" s="46">
        <f t="shared" si="2"/>
        <v>70.799214743589744</v>
      </c>
    </row>
    <row r="37" spans="1:13" x14ac:dyDescent="0.25">
      <c r="A37" t="s">
        <v>1</v>
      </c>
      <c r="B37" s="53" t="s">
        <v>82</v>
      </c>
      <c r="C37" s="2">
        <f t="shared" si="0"/>
        <v>4.3869800000000003</v>
      </c>
      <c r="D37" s="2">
        <v>6.1100000000000002E-2</v>
      </c>
      <c r="E37" s="12">
        <v>71.8</v>
      </c>
      <c r="F37" s="16">
        <f>23881.5+99858.5</f>
        <v>123740</v>
      </c>
      <c r="G37" s="54" t="s">
        <v>32</v>
      </c>
      <c r="I37" s="17" t="s">
        <v>18</v>
      </c>
      <c r="J37" s="3">
        <v>3.5099999999999999E-2</v>
      </c>
    </row>
    <row r="38" spans="1:13" x14ac:dyDescent="0.25">
      <c r="B38" t="s">
        <v>23</v>
      </c>
      <c r="C38" s="2" t="s">
        <v>81</v>
      </c>
      <c r="E38" s="12"/>
      <c r="F38" s="16"/>
      <c r="G38" s="29"/>
      <c r="I38" s="17" t="s">
        <v>19</v>
      </c>
      <c r="J38" s="3">
        <v>3.5543</v>
      </c>
    </row>
    <row r="39" spans="1:13" x14ac:dyDescent="0.25">
      <c r="E39" s="12"/>
      <c r="F39" s="16"/>
      <c r="G39" s="29"/>
      <c r="I39" s="17" t="s">
        <v>20</v>
      </c>
      <c r="J39" s="3">
        <f>J38/J37</f>
        <v>101.26210826210827</v>
      </c>
    </row>
    <row r="40" spans="1:13" x14ac:dyDescent="0.25">
      <c r="E40" s="12"/>
      <c r="F40" s="16"/>
      <c r="G40" s="29"/>
      <c r="I40" s="17" t="s">
        <v>22</v>
      </c>
      <c r="J40" s="31" t="s">
        <v>34</v>
      </c>
    </row>
    <row r="41" spans="1:13" x14ac:dyDescent="0.25">
      <c r="G41" s="27"/>
    </row>
    <row r="42" spans="1:13" s="44" customFormat="1" x14ac:dyDescent="0.25">
      <c r="A42" s="44" t="s">
        <v>43</v>
      </c>
      <c r="B42" s="53" t="s">
        <v>44</v>
      </c>
      <c r="C42" s="45">
        <f t="shared" si="0"/>
        <v>4.0241980000000002</v>
      </c>
      <c r="D42" s="45">
        <v>6.4100000000000004E-2</v>
      </c>
      <c r="E42" s="46">
        <v>62.78</v>
      </c>
      <c r="F42" s="47">
        <v>57210.5</v>
      </c>
      <c r="G42" s="54" t="s">
        <v>31</v>
      </c>
      <c r="H42" s="55" t="s">
        <v>33</v>
      </c>
      <c r="I42" s="48">
        <v>4.2759999999999998</v>
      </c>
      <c r="J42" s="49">
        <v>6.13E-2</v>
      </c>
      <c r="K42" s="50">
        <f>(I42/J42)</f>
        <v>69.755301794453501</v>
      </c>
      <c r="L42" s="51">
        <v>0.9</v>
      </c>
      <c r="M42" s="46">
        <f t="shared" si="2"/>
        <v>62.779771615008151</v>
      </c>
    </row>
    <row r="43" spans="1:13" x14ac:dyDescent="0.25">
      <c r="A43" t="s">
        <v>1</v>
      </c>
      <c r="B43" s="53" t="s">
        <v>55</v>
      </c>
      <c r="C43" s="2">
        <f>(D43*E43)</f>
        <v>3.898638</v>
      </c>
      <c r="D43" s="2">
        <v>6.2100000000000002E-2</v>
      </c>
      <c r="E43" s="12">
        <v>62.78</v>
      </c>
      <c r="F43" s="16">
        <v>2322.5</v>
      </c>
      <c r="G43" s="54" t="s">
        <v>32</v>
      </c>
      <c r="I43" s="17" t="s">
        <v>18</v>
      </c>
      <c r="J43" s="3">
        <v>3.4700000000000002E-2</v>
      </c>
    </row>
    <row r="44" spans="1:13" x14ac:dyDescent="0.25">
      <c r="B44" t="s">
        <v>23</v>
      </c>
      <c r="C44" s="2" t="s">
        <v>57</v>
      </c>
      <c r="E44" s="12"/>
      <c r="F44" s="16"/>
      <c r="G44" s="29"/>
      <c r="I44" s="17" t="s">
        <v>28</v>
      </c>
      <c r="J44" s="33">
        <v>3.1505999999999998</v>
      </c>
    </row>
    <row r="45" spans="1:13" x14ac:dyDescent="0.25">
      <c r="E45" s="12"/>
      <c r="F45" s="16"/>
      <c r="G45" s="29"/>
      <c r="I45" s="17" t="s">
        <v>20</v>
      </c>
      <c r="J45" s="3">
        <f>J44/J43</f>
        <v>90.795389048991339</v>
      </c>
    </row>
    <row r="46" spans="1:13" x14ac:dyDescent="0.25">
      <c r="E46" s="12"/>
      <c r="F46" s="16"/>
      <c r="G46" s="29"/>
      <c r="I46" s="17" t="s">
        <v>22</v>
      </c>
      <c r="J46" s="31" t="s">
        <v>34</v>
      </c>
    </row>
    <row r="47" spans="1:13" x14ac:dyDescent="0.25">
      <c r="G47" s="27"/>
    </row>
    <row r="48" spans="1:13" s="44" customFormat="1" x14ac:dyDescent="0.25">
      <c r="A48" s="52" t="s">
        <v>0</v>
      </c>
      <c r="B48" s="53" t="s">
        <v>45</v>
      </c>
      <c r="C48" s="45">
        <f t="shared" si="0"/>
        <v>4.4844599999999994</v>
      </c>
      <c r="D48" s="45">
        <v>6.2E-2</v>
      </c>
      <c r="E48" s="46">
        <v>72.33</v>
      </c>
      <c r="F48" s="47">
        <v>2339</v>
      </c>
      <c r="G48" s="54" t="s">
        <v>31</v>
      </c>
      <c r="H48" s="55" t="s">
        <v>33</v>
      </c>
      <c r="I48" s="48">
        <v>4.9827000000000004</v>
      </c>
      <c r="J48" s="49">
        <v>6.2E-2</v>
      </c>
      <c r="K48" s="50">
        <f>(I48/J48)</f>
        <v>80.366129032258073</v>
      </c>
      <c r="L48" s="51">
        <v>0.9</v>
      </c>
      <c r="M48" s="46">
        <f t="shared" si="2"/>
        <v>72.329516129032271</v>
      </c>
    </row>
    <row r="49" spans="1:13" s="6" customFormat="1" x14ac:dyDescent="0.25">
      <c r="A49" s="6" t="s">
        <v>1</v>
      </c>
      <c r="B49" s="53" t="s">
        <v>56</v>
      </c>
      <c r="C49" s="7">
        <f t="shared" si="0"/>
        <v>4.4338290000000002</v>
      </c>
      <c r="D49" s="7">
        <v>6.13E-2</v>
      </c>
      <c r="E49" s="19">
        <v>72.33</v>
      </c>
      <c r="F49" s="20">
        <v>112</v>
      </c>
      <c r="G49" s="54" t="s">
        <v>32</v>
      </c>
      <c r="H49"/>
      <c r="I49" s="17" t="s">
        <v>18</v>
      </c>
      <c r="J49" s="5">
        <v>1</v>
      </c>
      <c r="K49" s="8"/>
      <c r="L49" s="11"/>
      <c r="M49" s="8"/>
    </row>
    <row r="50" spans="1:13" s="6" customFormat="1" x14ac:dyDescent="0.25">
      <c r="B50" s="6" t="s">
        <v>23</v>
      </c>
      <c r="C50" s="7" t="s">
        <v>58</v>
      </c>
      <c r="D50" s="7"/>
      <c r="E50" s="19"/>
      <c r="F50" s="20"/>
      <c r="G50" s="29"/>
      <c r="H50"/>
      <c r="I50" s="17" t="s">
        <v>28</v>
      </c>
      <c r="J50" s="57">
        <v>3.6257999999999999</v>
      </c>
      <c r="K50" s="8"/>
      <c r="L50" s="11"/>
      <c r="M50" s="8"/>
    </row>
    <row r="51" spans="1:13" s="6" customFormat="1" x14ac:dyDescent="0.25">
      <c r="C51" s="7"/>
      <c r="D51" s="7"/>
      <c r="E51" s="19"/>
      <c r="F51" s="20"/>
      <c r="G51" s="29"/>
      <c r="H51"/>
      <c r="I51" s="17" t="s">
        <v>20</v>
      </c>
      <c r="J51" s="5">
        <f>J50/J49</f>
        <v>3.6257999999999999</v>
      </c>
      <c r="K51" s="8"/>
      <c r="L51" s="11"/>
      <c r="M51" s="8"/>
    </row>
    <row r="52" spans="1:13" s="6" customFormat="1" x14ac:dyDescent="0.25">
      <c r="C52" s="7"/>
      <c r="D52" s="7"/>
      <c r="E52" s="19"/>
      <c r="F52" s="20"/>
      <c r="G52" s="29"/>
      <c r="H52"/>
      <c r="I52" s="17" t="s">
        <v>22</v>
      </c>
      <c r="J52" s="34" t="s">
        <v>34</v>
      </c>
      <c r="K52" s="8"/>
      <c r="L52" s="11"/>
      <c r="M52" s="8"/>
    </row>
    <row r="53" spans="1:13" x14ac:dyDescent="0.25">
      <c r="G53" s="27"/>
      <c r="K53" s="8"/>
    </row>
    <row r="54" spans="1:13" s="44" customFormat="1" x14ac:dyDescent="0.25">
      <c r="A54" s="44" t="s">
        <v>0</v>
      </c>
      <c r="B54" s="53" t="s">
        <v>47</v>
      </c>
      <c r="C54" s="45">
        <f t="shared" si="0"/>
        <v>3.8441230000000002</v>
      </c>
      <c r="D54" s="45">
        <v>6.13E-2</v>
      </c>
      <c r="E54" s="46">
        <v>62.71</v>
      </c>
      <c r="F54" s="47">
        <v>2890</v>
      </c>
      <c r="G54" s="54" t="s">
        <v>31</v>
      </c>
      <c r="H54" s="55" t="s">
        <v>33</v>
      </c>
      <c r="I54" s="48">
        <v>4.2849000000000004</v>
      </c>
      <c r="J54" s="49">
        <v>6.1499999999999999E-2</v>
      </c>
      <c r="K54" s="50">
        <f>(I54/J54)</f>
        <v>69.67317073170733</v>
      </c>
      <c r="L54" s="51">
        <v>0.9</v>
      </c>
      <c r="M54" s="46">
        <f>K54*L54</f>
        <v>62.705853658536597</v>
      </c>
    </row>
    <row r="55" spans="1:13" x14ac:dyDescent="0.25">
      <c r="A55" t="s">
        <v>24</v>
      </c>
      <c r="B55" s="53" t="s">
        <v>60</v>
      </c>
      <c r="C55" s="2">
        <f t="shared" si="0"/>
        <v>3.8441230000000002</v>
      </c>
      <c r="D55" s="2">
        <v>6.13E-2</v>
      </c>
      <c r="E55" s="12">
        <v>62.71</v>
      </c>
      <c r="F55" s="20">
        <v>3737</v>
      </c>
      <c r="G55" s="54" t="s">
        <v>32</v>
      </c>
      <c r="I55" s="17" t="s">
        <v>18</v>
      </c>
      <c r="J55" s="3">
        <v>2.9899999999999999E-2</v>
      </c>
      <c r="K55" s="8"/>
    </row>
    <row r="56" spans="1:13" x14ac:dyDescent="0.25">
      <c r="B56" t="s">
        <v>23</v>
      </c>
      <c r="C56" s="2" t="s">
        <v>59</v>
      </c>
      <c r="E56" s="12"/>
      <c r="F56" s="16"/>
      <c r="G56" s="29"/>
      <c r="I56" s="17" t="s">
        <v>28</v>
      </c>
      <c r="J56" s="33">
        <v>2.9506999999999999</v>
      </c>
      <c r="K56" s="8"/>
    </row>
    <row r="57" spans="1:13" x14ac:dyDescent="0.25">
      <c r="E57" s="12"/>
      <c r="F57" s="16"/>
      <c r="G57" s="29"/>
      <c r="I57" s="17" t="s">
        <v>20</v>
      </c>
      <c r="J57" s="3">
        <f>J56/J55</f>
        <v>98.685618729096987</v>
      </c>
      <c r="K57" s="8"/>
    </row>
    <row r="58" spans="1:13" x14ac:dyDescent="0.25">
      <c r="E58" s="12"/>
      <c r="F58" s="16"/>
      <c r="G58" s="29"/>
      <c r="I58" s="17" t="s">
        <v>22</v>
      </c>
      <c r="J58" s="31" t="s">
        <v>34</v>
      </c>
      <c r="K58" s="8"/>
    </row>
    <row r="59" spans="1:13" x14ac:dyDescent="0.25">
      <c r="E59" s="12"/>
      <c r="F59" s="16"/>
      <c r="G59" s="29"/>
      <c r="J59" s="31"/>
      <c r="K59" s="8"/>
    </row>
    <row r="60" spans="1:13" s="44" customFormat="1" x14ac:dyDescent="0.25">
      <c r="A60" s="44" t="s">
        <v>36</v>
      </c>
      <c r="B60" s="53" t="s">
        <v>48</v>
      </c>
      <c r="C60" s="45">
        <f t="shared" ref="C60:C61" si="3">(D60*E60)</f>
        <v>3.7228539999999999</v>
      </c>
      <c r="D60" s="45">
        <v>5.9299999999999999E-2</v>
      </c>
      <c r="E60" s="46">
        <v>62.78</v>
      </c>
      <c r="F60" s="47">
        <v>183035.5</v>
      </c>
      <c r="G60" s="54" t="s">
        <v>31</v>
      </c>
      <c r="H60" s="55" t="s">
        <v>46</v>
      </c>
      <c r="I60" s="48">
        <v>5.7065000000000001</v>
      </c>
      <c r="J60" s="49">
        <v>6.1199999999999997E-2</v>
      </c>
      <c r="K60" s="50">
        <f>(I60/J60)</f>
        <v>93.243464052287592</v>
      </c>
      <c r="L60" s="51">
        <v>0.9</v>
      </c>
      <c r="M60" s="46">
        <f>K60*L60</f>
        <v>83.91911764705884</v>
      </c>
    </row>
    <row r="61" spans="1:13" x14ac:dyDescent="0.25">
      <c r="A61" t="s">
        <v>24</v>
      </c>
      <c r="B61" s="53" t="s">
        <v>62</v>
      </c>
      <c r="C61" s="2">
        <f t="shared" si="3"/>
        <v>3.873526</v>
      </c>
      <c r="D61" s="2">
        <v>6.1699999999999998E-2</v>
      </c>
      <c r="E61" s="12">
        <v>62.78</v>
      </c>
      <c r="F61" s="20">
        <v>77083.5</v>
      </c>
      <c r="G61" s="54" t="s">
        <v>32</v>
      </c>
      <c r="I61" s="17" t="s">
        <v>18</v>
      </c>
      <c r="J61" s="3">
        <v>1</v>
      </c>
      <c r="K61" s="8"/>
    </row>
    <row r="62" spans="1:13" x14ac:dyDescent="0.25">
      <c r="B62" t="s">
        <v>23</v>
      </c>
      <c r="C62" s="2" t="s">
        <v>61</v>
      </c>
      <c r="E62" s="12"/>
      <c r="F62" s="16"/>
      <c r="G62" s="29"/>
      <c r="I62" s="17" t="s">
        <v>28</v>
      </c>
      <c r="J62" s="33">
        <v>3.8873000000000002</v>
      </c>
      <c r="K62" s="8"/>
    </row>
    <row r="63" spans="1:13" x14ac:dyDescent="0.25">
      <c r="E63" s="12"/>
      <c r="F63" s="16"/>
      <c r="G63" s="29"/>
      <c r="I63" s="17" t="s">
        <v>20</v>
      </c>
      <c r="J63" s="3">
        <f>J62/J61</f>
        <v>3.8873000000000002</v>
      </c>
      <c r="K63" s="8"/>
    </row>
    <row r="64" spans="1:13" x14ac:dyDescent="0.25">
      <c r="E64" s="12"/>
      <c r="F64" s="16"/>
      <c r="G64" s="29"/>
      <c r="I64" s="17" t="s">
        <v>22</v>
      </c>
      <c r="J64" s="31" t="s">
        <v>34</v>
      </c>
      <c r="K64" s="8"/>
    </row>
    <row r="65" spans="1:13" x14ac:dyDescent="0.25">
      <c r="E65" s="12"/>
      <c r="F65" s="16"/>
      <c r="G65" s="29"/>
      <c r="J65" s="31"/>
      <c r="K65" s="8"/>
    </row>
    <row r="66" spans="1:13" s="44" customFormat="1" x14ac:dyDescent="0.25">
      <c r="A66" s="44" t="s">
        <v>36</v>
      </c>
      <c r="B66" s="53" t="s">
        <v>50</v>
      </c>
      <c r="C66" s="45">
        <f t="shared" ref="C66:C67" si="4">(D66*E66)</f>
        <v>3.848414</v>
      </c>
      <c r="D66" s="45">
        <v>6.13E-2</v>
      </c>
      <c r="E66" s="46">
        <v>62.78</v>
      </c>
      <c r="F66" s="47">
        <f>105258.5+85736.5</f>
        <v>190995</v>
      </c>
      <c r="G66" s="54" t="s">
        <v>31</v>
      </c>
      <c r="H66" s="55" t="s">
        <v>46</v>
      </c>
      <c r="I66" s="48">
        <v>4.9561000000000002</v>
      </c>
      <c r="J66" s="49">
        <v>6.1600000000000002E-2</v>
      </c>
      <c r="K66" s="50">
        <f>(I66/J66)</f>
        <v>80.456168831168824</v>
      </c>
      <c r="L66" s="51">
        <v>0.91</v>
      </c>
      <c r="M66" s="46">
        <f>K66*L66</f>
        <v>73.21511363636364</v>
      </c>
    </row>
    <row r="67" spans="1:13" x14ac:dyDescent="0.25">
      <c r="A67" t="s">
        <v>24</v>
      </c>
      <c r="B67" s="53" t="s">
        <v>65</v>
      </c>
      <c r="C67" s="2">
        <f t="shared" si="4"/>
        <v>3.848414</v>
      </c>
      <c r="D67" s="2">
        <v>6.13E-2</v>
      </c>
      <c r="E67" s="12">
        <v>62.78</v>
      </c>
      <c r="F67" s="20">
        <v>2527</v>
      </c>
      <c r="G67" s="54" t="s">
        <v>32</v>
      </c>
      <c r="I67" s="17" t="s">
        <v>18</v>
      </c>
      <c r="J67" s="3">
        <v>3.09E-2</v>
      </c>
      <c r="K67" s="8"/>
    </row>
    <row r="68" spans="1:13" x14ac:dyDescent="0.25">
      <c r="B68" t="s">
        <v>23</v>
      </c>
      <c r="C68" s="2" t="s">
        <v>63</v>
      </c>
      <c r="E68" s="12"/>
      <c r="F68" s="16"/>
      <c r="G68" s="29"/>
      <c r="I68" s="17" t="s">
        <v>28</v>
      </c>
      <c r="J68" s="33">
        <v>3.5011999999999999</v>
      </c>
      <c r="K68" s="8"/>
    </row>
    <row r="69" spans="1:13" x14ac:dyDescent="0.25">
      <c r="E69" s="12"/>
      <c r="F69" s="16"/>
      <c r="G69" s="29"/>
      <c r="I69" s="17" t="s">
        <v>20</v>
      </c>
      <c r="J69" s="3">
        <f>J68/J67</f>
        <v>113.30744336569579</v>
      </c>
      <c r="K69" s="8"/>
    </row>
    <row r="70" spans="1:13" x14ac:dyDescent="0.25">
      <c r="E70" s="12"/>
      <c r="F70" s="16"/>
      <c r="G70" s="29"/>
      <c r="I70" s="17" t="s">
        <v>22</v>
      </c>
      <c r="J70" s="31" t="s">
        <v>34</v>
      </c>
      <c r="K70" s="8"/>
    </row>
    <row r="71" spans="1:13" x14ac:dyDescent="0.25">
      <c r="E71" s="12"/>
      <c r="F71" s="16"/>
      <c r="G71" s="29"/>
      <c r="J71" s="31"/>
      <c r="K71" s="8"/>
    </row>
    <row r="72" spans="1:13" s="44" customFormat="1" x14ac:dyDescent="0.25">
      <c r="A72" s="44" t="s">
        <v>36</v>
      </c>
      <c r="B72" s="53" t="s">
        <v>51</v>
      </c>
      <c r="C72" s="45">
        <f t="shared" ref="C72:C73" si="5">(D72*E72)</f>
        <v>4.0675039999999996</v>
      </c>
      <c r="D72" s="45">
        <v>6.4399999999999999E-2</v>
      </c>
      <c r="E72" s="46">
        <v>63.16</v>
      </c>
      <c r="F72" s="47">
        <v>184480.5</v>
      </c>
      <c r="G72" s="54" t="s">
        <v>31</v>
      </c>
      <c r="H72" s="55" t="s">
        <v>49</v>
      </c>
      <c r="I72" s="48">
        <v>5.7019000000000002</v>
      </c>
      <c r="J72" s="49">
        <v>6.2199999999999998E-2</v>
      </c>
      <c r="K72" s="50">
        <f>(I72/J72)</f>
        <v>91.670418006430879</v>
      </c>
      <c r="L72" s="51">
        <v>0.91</v>
      </c>
      <c r="M72" s="46">
        <f>K72*L72</f>
        <v>83.420080385852103</v>
      </c>
    </row>
    <row r="73" spans="1:13" x14ac:dyDescent="0.25">
      <c r="A73" t="s">
        <v>24</v>
      </c>
      <c r="B73" s="53" t="s">
        <v>66</v>
      </c>
      <c r="C73" s="2">
        <f t="shared" si="5"/>
        <v>3.8780239999999999</v>
      </c>
      <c r="D73" s="2">
        <v>6.1400000000000003E-2</v>
      </c>
      <c r="E73" s="12">
        <v>63.16</v>
      </c>
      <c r="F73" s="20">
        <f>49605.5+8602.5</f>
        <v>58208</v>
      </c>
      <c r="G73" s="54" t="s">
        <v>32</v>
      </c>
      <c r="I73" s="17" t="s">
        <v>18</v>
      </c>
      <c r="J73" s="3">
        <v>1</v>
      </c>
      <c r="K73" s="8"/>
    </row>
    <row r="74" spans="1:13" x14ac:dyDescent="0.25">
      <c r="B74" t="s">
        <v>23</v>
      </c>
      <c r="C74" s="2" t="s">
        <v>64</v>
      </c>
      <c r="E74" s="12"/>
      <c r="F74" s="16"/>
      <c r="G74" s="29"/>
      <c r="I74" s="17" t="s">
        <v>28</v>
      </c>
      <c r="J74" s="33">
        <v>3.8858999999999999</v>
      </c>
      <c r="K74" s="8"/>
    </row>
    <row r="75" spans="1:13" x14ac:dyDescent="0.25">
      <c r="E75" s="12"/>
      <c r="F75" s="16"/>
      <c r="G75" s="29"/>
      <c r="I75" s="17" t="s">
        <v>20</v>
      </c>
      <c r="J75" s="3">
        <f>J74/J73</f>
        <v>3.8858999999999999</v>
      </c>
      <c r="K75" s="8"/>
    </row>
    <row r="76" spans="1:13" x14ac:dyDescent="0.25">
      <c r="E76" s="12"/>
      <c r="F76" s="16"/>
      <c r="G76" s="29"/>
      <c r="I76" s="17" t="s">
        <v>22</v>
      </c>
      <c r="J76" s="31" t="s">
        <v>34</v>
      </c>
      <c r="K76" s="8"/>
    </row>
    <row r="77" spans="1:13" x14ac:dyDescent="0.25">
      <c r="E77" s="12"/>
      <c r="F77" s="16"/>
      <c r="G77" s="29"/>
      <c r="J77" s="31"/>
      <c r="K77" s="8"/>
    </row>
    <row r="78" spans="1:13" s="44" customFormat="1" x14ac:dyDescent="0.25">
      <c r="A78" s="44" t="s">
        <v>53</v>
      </c>
      <c r="B78" s="53" t="s">
        <v>54</v>
      </c>
      <c r="C78" s="45">
        <f t="shared" ref="C78:C79" si="6">(D78*E78)</f>
        <v>4.0738899999999996</v>
      </c>
      <c r="D78" s="45">
        <v>6.1400000000000003E-2</v>
      </c>
      <c r="E78" s="46">
        <v>66.349999999999994</v>
      </c>
      <c r="F78" s="47">
        <f>109450+37153.5</f>
        <v>146603.5</v>
      </c>
      <c r="G78" s="54" t="s">
        <v>31</v>
      </c>
      <c r="H78" s="55" t="s">
        <v>33</v>
      </c>
      <c r="I78" s="48">
        <v>4.8875000000000002</v>
      </c>
      <c r="J78" s="49">
        <v>6.0400000000000002E-2</v>
      </c>
      <c r="K78" s="50">
        <f>(I78/J78)</f>
        <v>80.918874172185426</v>
      </c>
      <c r="L78" s="51">
        <v>0.82</v>
      </c>
      <c r="M78" s="46">
        <f>K78*L78</f>
        <v>66.353476821192046</v>
      </c>
    </row>
    <row r="79" spans="1:13" x14ac:dyDescent="0.25">
      <c r="A79" t="s">
        <v>24</v>
      </c>
      <c r="B79" s="53" t="s">
        <v>68</v>
      </c>
      <c r="C79" s="2">
        <f t="shared" si="6"/>
        <v>4.2928449999999989</v>
      </c>
      <c r="D79" s="2">
        <v>6.4699999999999994E-2</v>
      </c>
      <c r="E79" s="12">
        <v>66.349999999999994</v>
      </c>
      <c r="F79" s="20">
        <v>172</v>
      </c>
      <c r="G79" s="54" t="s">
        <v>32</v>
      </c>
      <c r="I79" s="17" t="s">
        <v>18</v>
      </c>
      <c r="J79" s="3">
        <v>1</v>
      </c>
      <c r="K79" s="8"/>
    </row>
    <row r="80" spans="1:13" x14ac:dyDescent="0.25">
      <c r="B80" t="s">
        <v>23</v>
      </c>
      <c r="C80" s="2" t="s">
        <v>67</v>
      </c>
      <c r="E80" s="12"/>
      <c r="F80" s="16"/>
      <c r="G80" s="29"/>
      <c r="I80" s="17" t="s">
        <v>28</v>
      </c>
      <c r="J80" s="33">
        <v>3.4062000000000001</v>
      </c>
      <c r="K80" s="8"/>
    </row>
    <row r="81" spans="1:13" x14ac:dyDescent="0.25">
      <c r="E81" s="12"/>
      <c r="F81" s="16"/>
      <c r="G81" s="29"/>
      <c r="I81" s="17" t="s">
        <v>20</v>
      </c>
      <c r="J81" s="3">
        <f>J80/J79</f>
        <v>3.4062000000000001</v>
      </c>
      <c r="K81" s="8"/>
    </row>
    <row r="82" spans="1:13" x14ac:dyDescent="0.25">
      <c r="E82" s="12"/>
      <c r="F82" s="16"/>
      <c r="G82" s="29"/>
      <c r="I82" s="17" t="s">
        <v>22</v>
      </c>
      <c r="J82" s="31" t="s">
        <v>34</v>
      </c>
      <c r="K82" s="8"/>
    </row>
    <row r="83" spans="1:13" x14ac:dyDescent="0.25">
      <c r="E83" s="12"/>
      <c r="F83" s="16"/>
      <c r="G83" s="29"/>
      <c r="J83" s="31"/>
      <c r="K83" s="8"/>
    </row>
    <row r="84" spans="1:13" s="44" customFormat="1" x14ac:dyDescent="0.25">
      <c r="A84" s="44" t="s">
        <v>36</v>
      </c>
      <c r="B84" s="53" t="s">
        <v>52</v>
      </c>
      <c r="C84" s="45">
        <f t="shared" ref="C84:C85" si="7">(D84*E84)</f>
        <v>3.886082</v>
      </c>
      <c r="D84" s="45">
        <v>6.1899999999999997E-2</v>
      </c>
      <c r="E84" s="46">
        <v>62.78</v>
      </c>
      <c r="F84" s="47">
        <v>326061</v>
      </c>
      <c r="G84" s="54" t="s">
        <v>31</v>
      </c>
      <c r="H84" s="55" t="s">
        <v>46</v>
      </c>
      <c r="I84" s="48">
        <v>5.72</v>
      </c>
      <c r="J84" s="49">
        <v>6.13E-2</v>
      </c>
      <c r="K84" s="50">
        <f>(I84/J84)</f>
        <v>93.311582381729195</v>
      </c>
      <c r="L84" s="51">
        <v>0.9</v>
      </c>
      <c r="M84" s="46">
        <f>K84*L84</f>
        <v>83.980424143556277</v>
      </c>
    </row>
    <row r="85" spans="1:13" x14ac:dyDescent="0.25">
      <c r="A85" t="s">
        <v>24</v>
      </c>
      <c r="B85" s="53" t="s">
        <v>70</v>
      </c>
      <c r="C85" s="2">
        <f t="shared" si="7"/>
        <v>3.867248</v>
      </c>
      <c r="D85" s="2">
        <v>6.1600000000000002E-2</v>
      </c>
      <c r="E85" s="12">
        <v>62.78</v>
      </c>
      <c r="F85" s="20">
        <v>2258</v>
      </c>
      <c r="G85" s="54" t="s">
        <v>32</v>
      </c>
      <c r="I85" s="17" t="s">
        <v>18</v>
      </c>
      <c r="J85" s="3">
        <v>0.03</v>
      </c>
      <c r="K85" s="8"/>
    </row>
    <row r="86" spans="1:13" x14ac:dyDescent="0.25">
      <c r="B86" t="s">
        <v>23</v>
      </c>
      <c r="C86" s="2" t="s">
        <v>69</v>
      </c>
      <c r="E86" s="12"/>
      <c r="F86" s="16"/>
      <c r="G86" s="29"/>
      <c r="I86" s="17" t="s">
        <v>28</v>
      </c>
      <c r="J86" s="33">
        <v>3.7105999999999999</v>
      </c>
      <c r="K86" s="8"/>
    </row>
    <row r="87" spans="1:13" x14ac:dyDescent="0.25">
      <c r="E87" s="12"/>
      <c r="F87" s="16"/>
      <c r="G87" s="29"/>
      <c r="I87" s="17" t="s">
        <v>20</v>
      </c>
      <c r="J87" s="3">
        <f>J86/J85</f>
        <v>123.68666666666667</v>
      </c>
      <c r="K87" s="8"/>
    </row>
    <row r="88" spans="1:13" x14ac:dyDescent="0.25">
      <c r="E88" s="12"/>
      <c r="F88" s="16"/>
      <c r="G88" s="29"/>
      <c r="I88" s="17" t="s">
        <v>22</v>
      </c>
      <c r="J88" s="31" t="s">
        <v>34</v>
      </c>
      <c r="K88" s="8"/>
    </row>
  </sheetData>
  <phoneticPr fontId="9" type="noConversion"/>
  <printOptions gridLines="1"/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State University,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MTS22Kip</dc:creator>
  <cp:lastModifiedBy>MTS22Kip</cp:lastModifiedBy>
  <cp:lastPrinted>2022-02-08T17:06:46Z</cp:lastPrinted>
  <dcterms:created xsi:type="dcterms:W3CDTF">2019-03-21T14:05:05Z</dcterms:created>
  <dcterms:modified xsi:type="dcterms:W3CDTF">2022-03-24T13:34:08Z</dcterms:modified>
</cp:coreProperties>
</file>